
<file path=[Content_Types].xml><?xml version="1.0" encoding="utf-8"?>
<Types xmlns="http://schemas.openxmlformats.org/package/2006/content-types">
  <Default Extension="xml" ContentType="application/xml"/>
  <Default Extension="png" ContentType="image/png"/>
  <Default Extension="jpeg" ContentType="image/jpeg"/>
  <Default Extension="JPG" ContentType="image/.jpg"/>
  <Default Extension="rels" ContentType="application/vnd.openxmlformats-package.relationships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2188" windowHeight="9180"/>
  </bookViews>
  <sheets>
    <sheet name="spec" sheetId="1" r:id="rId1"/>
  </sheets>
  <definedNames>
    <definedName name="_xlnm._FilterDatabase" localSheetId="0" hidden="1">spec!$A$3:$Y$1048572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5" name="ID_86EF061FD8EF48289D18ED06E821617A" descr="867a32fd942bd22d579f836bb1ce08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36370" y="2274570"/>
          <a:ext cx="1984375" cy="1511300"/>
        </a:xfrm>
        <a:prstGeom prst="rect">
          <a:avLst/>
        </a:prstGeom>
      </xdr:spPr>
    </xdr:pic>
  </etc:cellImage>
  <etc:cellImage>
    <xdr:pic>
      <xdr:nvPicPr>
        <xdr:cNvPr id="20" name="ID_8D61F9E091A646BE97F9C7BBC3B862C6" descr="4394f1d0f9ff9493df48c36f130023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10920" y="2844800"/>
          <a:ext cx="2016760" cy="1518920"/>
        </a:xfrm>
        <a:prstGeom prst="rect">
          <a:avLst/>
        </a:prstGeom>
      </xdr:spPr>
    </xdr:pic>
  </etc:cellImage>
  <etc:cellImage>
    <xdr:pic>
      <xdr:nvPicPr>
        <xdr:cNvPr id="21" name="ID_BDCC6EB415774601A7A47A506CA4E54F" descr="d870e876fdfbedc3c45d2ddb197f52d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10920" y="3746500"/>
          <a:ext cx="2486025" cy="1877695"/>
        </a:xfrm>
        <a:prstGeom prst="rect">
          <a:avLst/>
        </a:prstGeom>
      </xdr:spPr>
    </xdr:pic>
  </etc:cellImage>
  <etc:cellImage>
    <xdr:pic>
      <xdr:nvPicPr>
        <xdr:cNvPr id="6" name="ID_7D6E0D2C6E5B4AB2BC3DE9AF8534FBD5"/>
        <xdr:cNvPicPr>
          <a:picLocks noChangeAspect="1"/>
        </xdr:cNvPicPr>
      </xdr:nvPicPr>
      <xdr:blipFill>
        <a:blip r:embed="rId4"/>
        <a:srcRect t="7119"/>
        <a:stretch>
          <a:fillRect/>
        </a:stretch>
      </xdr:blipFill>
      <xdr:spPr>
        <a:xfrm>
          <a:off x="1148080" y="4709795"/>
          <a:ext cx="942975" cy="657225"/>
        </a:xfrm>
        <a:prstGeom prst="rect">
          <a:avLst/>
        </a:prstGeom>
      </xdr:spPr>
    </xdr:pic>
  </etc:cellImage>
  <etc:cellImage>
    <xdr:pic>
      <xdr:nvPicPr>
        <xdr:cNvPr id="23" name="ID_8646B47ED05B4A5884A398D4B08BAE1A" descr="WPS图片(1)(1)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018540" y="5555615"/>
          <a:ext cx="7972425" cy="7164705"/>
        </a:xfrm>
        <a:prstGeom prst="rect">
          <a:avLst/>
        </a:prstGeom>
      </xdr:spPr>
    </xdr:pic>
  </etc:cellImage>
  <etc:cellImage>
    <xdr:pic>
      <xdr:nvPicPr>
        <xdr:cNvPr id="13" name="ID_5DD4AE8D007E454AAD71B08AB5ED2688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177925" y="6565265"/>
          <a:ext cx="889000" cy="571500"/>
        </a:xfrm>
        <a:prstGeom prst="rect">
          <a:avLst/>
        </a:prstGeom>
      </xdr:spPr>
    </xdr:pic>
  </etc:cellImage>
  <etc:cellImage>
    <xdr:pic>
      <xdr:nvPicPr>
        <xdr:cNvPr id="7" name="ID_BC0119FED5DE4CA6AFF04F05E40A2141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637" t="18700" r="34785" b="14291"/>
        <a:stretch>
          <a:fillRect/>
        </a:stretch>
      </xdr:blipFill>
      <xdr:spPr>
        <a:xfrm>
          <a:off x="1334770" y="7414895"/>
          <a:ext cx="60261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</etc:cellImage>
  <etc:cellImage>
    <xdr:pic>
      <xdr:nvPicPr>
        <xdr:cNvPr id="12" name="ID_221430F48C9B49D3A0E3C97D0B488A73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173480" y="8354695"/>
          <a:ext cx="889000" cy="570865"/>
        </a:xfrm>
        <a:prstGeom prst="rect">
          <a:avLst/>
        </a:prstGeom>
      </xdr:spPr>
    </xdr:pic>
  </etc:cellImage>
  <etc:cellImage>
    <xdr:pic>
      <xdr:nvPicPr>
        <xdr:cNvPr id="16" name="ID_1D2D4CC775B142C488FF4A8AB57725CA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187450" y="10983595"/>
          <a:ext cx="875030" cy="699135"/>
        </a:xfrm>
        <a:prstGeom prst="rect">
          <a:avLst/>
        </a:prstGeom>
      </xdr:spPr>
    </xdr:pic>
  </etc:cellImage>
  <etc:cellImage>
    <xdr:pic>
      <xdr:nvPicPr>
        <xdr:cNvPr id="17" name="ID_BFABFDE8E2D9493D95A38C789BA955CB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177290" y="11909425"/>
          <a:ext cx="874395" cy="699135"/>
        </a:xfrm>
        <a:prstGeom prst="rect">
          <a:avLst/>
        </a:prstGeom>
      </xdr:spPr>
    </xdr:pic>
  </etc:cellImage>
  <etc:cellImage>
    <xdr:pic>
      <xdr:nvPicPr>
        <xdr:cNvPr id="9" name="ID_944555C36075417BA2D21E86198B824B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029335" y="14752320"/>
          <a:ext cx="1308100" cy="480060"/>
        </a:xfrm>
        <a:prstGeom prst="rect">
          <a:avLst/>
        </a:prstGeom>
      </xdr:spPr>
    </xdr:pic>
  </etc:cellImage>
  <etc:cellImage>
    <xdr:pic>
      <xdr:nvPicPr>
        <xdr:cNvPr id="25" name="ID_90B61B0FABE64281B2B2E2920F694E9C" descr="WPS图片(1)(1)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018540" y="9164320"/>
          <a:ext cx="7606665" cy="3195955"/>
        </a:xfrm>
        <a:prstGeom prst="rect">
          <a:avLst/>
        </a:prstGeom>
      </xdr:spPr>
    </xdr:pic>
  </etc:cellImage>
  <etc:cellImage>
    <xdr:pic>
      <xdr:nvPicPr>
        <xdr:cNvPr id="26" name="ID_DCD3045DC3FF4269B812F322375C1390" descr="WPS图片(1)(1)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018540" y="10064750"/>
          <a:ext cx="7606665" cy="3197225"/>
        </a:xfrm>
        <a:prstGeom prst="rect">
          <a:avLst/>
        </a:prstGeom>
      </xdr:spPr>
    </xdr:pic>
  </etc:cellImage>
  <etc:cellImage>
    <xdr:pic>
      <xdr:nvPicPr>
        <xdr:cNvPr id="27" name="ID_2D7016273B1C43DD8E5B1A066007CAAF" descr="defb4e542748315e99d53a089a689c9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010920" y="13665200"/>
          <a:ext cx="2353945" cy="1779270"/>
        </a:xfrm>
        <a:prstGeom prst="rect">
          <a:avLst/>
        </a:prstGeom>
      </xdr:spPr>
    </xdr:pic>
  </etc:cellImage>
  <etc:cellImage>
    <xdr:pic>
      <xdr:nvPicPr>
        <xdr:cNvPr id="28" name="ID_E213B827BCEC416D98A6A34C3C4FAD90" descr="WPS图片(1)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018540" y="12769215"/>
          <a:ext cx="10031095" cy="7579995"/>
        </a:xfrm>
        <a:prstGeom prst="rect">
          <a:avLst/>
        </a:prstGeom>
      </xdr:spPr>
    </xdr:pic>
  </etc:cellImage>
  <etc:cellImage>
    <xdr:pic>
      <xdr:nvPicPr>
        <xdr:cNvPr id="29" name="ID_9A900069242248E0A38F1EB55819103A" descr="WPS图片(1)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018540" y="15474315"/>
          <a:ext cx="1848485" cy="133985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<sst xmlns="http://schemas.openxmlformats.org/spreadsheetml/2006/main" count="254" uniqueCount="129">
  <si>
    <t>MRC DD MOTOR PRODUCT LIST</t>
  </si>
  <si>
    <t>2024.11.29</t>
  </si>
  <si>
    <t>MRC model</t>
  </si>
  <si>
    <t>Picture</t>
  </si>
  <si>
    <t>Controller</t>
  </si>
  <si>
    <r>
      <rPr>
        <b/>
        <sz val="14"/>
        <rFont val="Arial"/>
        <charset val="134"/>
      </rPr>
      <t>Diameter</t>
    </r>
    <r>
      <rPr>
        <b/>
        <sz val="14"/>
        <rFont val="等线"/>
        <charset val="134"/>
      </rPr>
      <t>（</t>
    </r>
    <r>
      <rPr>
        <b/>
        <sz val="14"/>
        <rFont val="Arial"/>
        <charset val="134"/>
      </rPr>
      <t>mm</t>
    </r>
    <r>
      <rPr>
        <b/>
        <sz val="14"/>
        <rFont val="等线"/>
        <charset val="134"/>
      </rPr>
      <t>）</t>
    </r>
  </si>
  <si>
    <r>
      <rPr>
        <b/>
        <sz val="14"/>
        <rFont val="Arial"/>
        <charset val="134"/>
      </rPr>
      <t xml:space="preserve">Thickness
</t>
    </r>
    <r>
      <rPr>
        <b/>
        <sz val="14"/>
        <rFont val="等线"/>
        <charset val="134"/>
      </rPr>
      <t>（</t>
    </r>
    <r>
      <rPr>
        <b/>
        <sz val="14"/>
        <rFont val="Arial"/>
        <charset val="134"/>
      </rPr>
      <t>mm</t>
    </r>
    <r>
      <rPr>
        <b/>
        <sz val="14"/>
        <rFont val="等线"/>
        <charset val="134"/>
      </rPr>
      <t>）</t>
    </r>
  </si>
  <si>
    <r>
      <t xml:space="preserve">Outlet length
</t>
    </r>
    <r>
      <rPr>
        <b/>
        <sz val="14"/>
        <color rgb="FF000000"/>
        <rFont val="等线"/>
        <charset val="134"/>
      </rPr>
      <t>（</t>
    </r>
    <r>
      <rPr>
        <b/>
        <sz val="14"/>
        <color rgb="FF000000"/>
        <rFont val="Arial"/>
        <charset val="134"/>
      </rPr>
      <t>mm</t>
    </r>
    <r>
      <rPr>
        <b/>
        <sz val="14"/>
        <color rgb="FF000000"/>
        <rFont val="等线"/>
        <charset val="134"/>
      </rPr>
      <t>）</t>
    </r>
  </si>
  <si>
    <t>W  or W/O tires</t>
  </si>
  <si>
    <t>Braking mode</t>
  </si>
  <si>
    <t>Communication mode</t>
  </si>
  <si>
    <r>
      <rPr>
        <b/>
        <sz val="14"/>
        <color rgb="FF000000"/>
        <rFont val="Arial"/>
        <charset val="134"/>
      </rPr>
      <t xml:space="preserve">Rated torque
</t>
    </r>
    <r>
      <rPr>
        <b/>
        <sz val="14"/>
        <color rgb="FF000000"/>
        <rFont val="等线"/>
        <charset val="134"/>
      </rPr>
      <t>（</t>
    </r>
    <r>
      <rPr>
        <b/>
        <sz val="14"/>
        <color rgb="FF000000"/>
        <rFont val="Arial"/>
        <charset val="134"/>
      </rPr>
      <t>Nm</t>
    </r>
    <r>
      <rPr>
        <b/>
        <sz val="14"/>
        <color rgb="FF000000"/>
        <rFont val="等线"/>
        <charset val="134"/>
      </rPr>
      <t>）</t>
    </r>
  </si>
  <si>
    <r>
      <rPr>
        <b/>
        <sz val="14"/>
        <rFont val="Arial"/>
        <charset val="134"/>
      </rPr>
      <t>Blocking torque</t>
    </r>
    <r>
      <rPr>
        <b/>
        <sz val="14"/>
        <rFont val="等线"/>
        <charset val="134"/>
      </rPr>
      <t>（</t>
    </r>
    <r>
      <rPr>
        <b/>
        <sz val="14"/>
        <rFont val="Arial"/>
        <charset val="134"/>
      </rPr>
      <t>Nm</t>
    </r>
    <r>
      <rPr>
        <b/>
        <sz val="14"/>
        <rFont val="等线"/>
        <charset val="134"/>
      </rPr>
      <t>）</t>
    </r>
  </si>
  <si>
    <r>
      <rPr>
        <b/>
        <sz val="14"/>
        <color rgb="FF000000"/>
        <rFont val="Arial"/>
        <charset val="134"/>
      </rPr>
      <t xml:space="preserve">Rated speed
</t>
    </r>
    <r>
      <rPr>
        <b/>
        <sz val="14"/>
        <color rgb="FF000000"/>
        <rFont val="等线"/>
        <charset val="134"/>
      </rPr>
      <t>（</t>
    </r>
    <r>
      <rPr>
        <b/>
        <sz val="14"/>
        <color rgb="FF000000"/>
        <rFont val="Arial"/>
        <charset val="134"/>
      </rPr>
      <t>rpm</t>
    </r>
    <r>
      <rPr>
        <b/>
        <sz val="14"/>
        <color rgb="FF000000"/>
        <rFont val="等线"/>
        <charset val="134"/>
      </rPr>
      <t>）</t>
    </r>
  </si>
  <si>
    <r>
      <rPr>
        <b/>
        <sz val="14"/>
        <rFont val="Arial"/>
        <charset val="134"/>
      </rPr>
      <t>No load speed</t>
    </r>
    <r>
      <rPr>
        <b/>
        <sz val="14"/>
        <rFont val="等线"/>
        <charset val="134"/>
      </rPr>
      <t>（</t>
    </r>
    <r>
      <rPr>
        <b/>
        <sz val="14"/>
        <rFont val="Arial"/>
        <charset val="134"/>
      </rPr>
      <t>rpm</t>
    </r>
    <r>
      <rPr>
        <b/>
        <sz val="14"/>
        <rFont val="等线"/>
        <charset val="134"/>
      </rPr>
      <t>）</t>
    </r>
  </si>
  <si>
    <r>
      <rPr>
        <b/>
        <sz val="14"/>
        <color rgb="FF000000"/>
        <rFont val="Arial"/>
        <charset val="134"/>
      </rPr>
      <t xml:space="preserve">Rated voltage 
</t>
    </r>
    <r>
      <rPr>
        <b/>
        <sz val="14"/>
        <color rgb="FF000000"/>
        <rFont val="等线"/>
        <charset val="134"/>
      </rPr>
      <t>（</t>
    </r>
    <r>
      <rPr>
        <b/>
        <sz val="14"/>
        <color rgb="FF000000"/>
        <rFont val="Arial"/>
        <charset val="134"/>
      </rPr>
      <t>VDC</t>
    </r>
    <r>
      <rPr>
        <b/>
        <sz val="14"/>
        <color rgb="FF000000"/>
        <rFont val="等线"/>
        <charset val="134"/>
      </rPr>
      <t>）</t>
    </r>
  </si>
  <si>
    <r>
      <rPr>
        <b/>
        <sz val="14"/>
        <color rgb="FF000000"/>
        <rFont val="Arial"/>
        <charset val="134"/>
      </rPr>
      <t xml:space="preserve">Rated current
</t>
    </r>
    <r>
      <rPr>
        <b/>
        <sz val="14"/>
        <color rgb="FF000000"/>
        <rFont val="等线"/>
        <charset val="134"/>
      </rPr>
      <t>（</t>
    </r>
    <r>
      <rPr>
        <b/>
        <sz val="14"/>
        <color rgb="FF000000"/>
        <rFont val="Arial"/>
        <charset val="134"/>
      </rPr>
      <t>A</t>
    </r>
    <r>
      <rPr>
        <b/>
        <sz val="14"/>
        <color rgb="FF000000"/>
        <rFont val="等线"/>
        <charset val="134"/>
      </rPr>
      <t>）</t>
    </r>
  </si>
  <si>
    <r>
      <rPr>
        <b/>
        <sz val="14"/>
        <color rgb="FF000000"/>
        <rFont val="Arial"/>
        <charset val="134"/>
      </rPr>
      <t xml:space="preserve">Blocking current
</t>
    </r>
    <r>
      <rPr>
        <b/>
        <sz val="14"/>
        <color rgb="FF000000"/>
        <rFont val="等线"/>
        <charset val="134"/>
      </rPr>
      <t>（</t>
    </r>
    <r>
      <rPr>
        <b/>
        <sz val="14"/>
        <color rgb="FF000000"/>
        <rFont val="Arial"/>
        <charset val="134"/>
      </rPr>
      <t>A</t>
    </r>
    <r>
      <rPr>
        <b/>
        <sz val="14"/>
        <color rgb="FF000000"/>
        <rFont val="等线"/>
        <charset val="134"/>
      </rPr>
      <t>）</t>
    </r>
  </si>
  <si>
    <r>
      <rPr>
        <b/>
        <sz val="14"/>
        <rFont val="Arial"/>
        <charset val="134"/>
      </rPr>
      <t xml:space="preserve">No-load current
</t>
    </r>
    <r>
      <rPr>
        <b/>
        <sz val="14"/>
        <rFont val="等线"/>
        <charset val="134"/>
      </rPr>
      <t>（</t>
    </r>
    <r>
      <rPr>
        <b/>
        <sz val="14"/>
        <rFont val="Arial"/>
        <charset val="134"/>
      </rPr>
      <t>A</t>
    </r>
    <r>
      <rPr>
        <b/>
        <sz val="14"/>
        <rFont val="等线"/>
        <charset val="134"/>
      </rPr>
      <t>）</t>
    </r>
  </si>
  <si>
    <t>Encoder type</t>
  </si>
  <si>
    <t>Encoder resolution</t>
  </si>
  <si>
    <r>
      <rPr>
        <b/>
        <sz val="14"/>
        <color rgb="FF000000"/>
        <rFont val="Arial"/>
        <charset val="134"/>
      </rPr>
      <t xml:space="preserve">Rated output power
</t>
    </r>
    <r>
      <rPr>
        <b/>
        <sz val="14"/>
        <color rgb="FF000000"/>
        <rFont val="等线"/>
        <charset val="134"/>
      </rPr>
      <t>（</t>
    </r>
    <r>
      <rPr>
        <b/>
        <sz val="14"/>
        <color rgb="FF000000"/>
        <rFont val="Arial"/>
        <charset val="134"/>
      </rPr>
      <t>W</t>
    </r>
    <r>
      <rPr>
        <b/>
        <sz val="14"/>
        <color rgb="FF000000"/>
        <rFont val="等线"/>
        <charset val="134"/>
      </rPr>
      <t>）</t>
    </r>
  </si>
  <si>
    <t>Protection class</t>
  </si>
  <si>
    <r>
      <rPr>
        <b/>
        <sz val="14"/>
        <rFont val="Arial"/>
        <charset val="134"/>
      </rPr>
      <t>Operating Temperature</t>
    </r>
    <r>
      <rPr>
        <b/>
        <sz val="14"/>
        <rFont val="等线"/>
        <charset val="134"/>
      </rPr>
      <t>（℃）</t>
    </r>
  </si>
  <si>
    <t>Voltage range</t>
  </si>
  <si>
    <t>Certificates</t>
  </si>
  <si>
    <r>
      <rPr>
        <b/>
        <sz val="14"/>
        <color rgb="FF000000"/>
        <rFont val="Arial"/>
        <charset val="134"/>
      </rPr>
      <t xml:space="preserve">Motor weight
</t>
    </r>
    <r>
      <rPr>
        <b/>
        <sz val="14"/>
        <color rgb="FF000000"/>
        <rFont val="等线"/>
        <charset val="134"/>
      </rPr>
      <t>（</t>
    </r>
    <r>
      <rPr>
        <b/>
        <sz val="14"/>
        <color rgb="FF000000"/>
        <rFont val="Arial"/>
        <charset val="134"/>
      </rPr>
      <t>g</t>
    </r>
    <r>
      <rPr>
        <b/>
        <sz val="14"/>
        <color rgb="FF000000"/>
        <rFont val="等线"/>
        <charset val="134"/>
      </rPr>
      <t>）</t>
    </r>
  </si>
  <si>
    <t>Applications</t>
  </si>
  <si>
    <t>M018HB0960-65-40</t>
  </si>
  <si>
    <t>built-in</t>
  </si>
  <si>
    <t>255±10</t>
  </si>
  <si>
    <t>No</t>
  </si>
  <si>
    <t>Electric brake</t>
  </si>
  <si>
    <t>200±10</t>
  </si>
  <si>
    <t>&lt;=2.7</t>
  </si>
  <si>
    <t>&lt;=0.25</t>
  </si>
  <si>
    <t>hall</t>
  </si>
  <si>
    <t>12 bit</t>
  </si>
  <si>
    <t>IP54</t>
  </si>
  <si>
    <t>-20~45</t>
  </si>
  <si>
    <t>12~24V</t>
  </si>
  <si>
    <r>
      <rPr>
        <sz val="14"/>
        <rFont val="Arial"/>
        <charset val="134"/>
      </rPr>
      <t>CE</t>
    </r>
    <r>
      <rPr>
        <sz val="14"/>
        <rFont val="等线"/>
        <charset val="134"/>
      </rPr>
      <t>、</t>
    </r>
    <r>
      <rPr>
        <sz val="14"/>
        <rFont val="Arial"/>
        <charset val="134"/>
      </rPr>
      <t>RoHS</t>
    </r>
  </si>
  <si>
    <t>Air purifier, massage chair, lawn mower, inspection trolley</t>
  </si>
  <si>
    <t>M018HB0960-102-65</t>
  </si>
  <si>
    <t>Yes</t>
  </si>
  <si>
    <t>M018HB0550-65-30</t>
  </si>
  <si>
    <t>172±10</t>
  </si>
  <si>
    <t>315±10</t>
  </si>
  <si>
    <t>&lt;=3.5</t>
  </si>
  <si>
    <t>Educational carts, massagers, commercial sweepers</t>
  </si>
  <si>
    <t>M014HB0250-65-18</t>
  </si>
  <si>
    <t>245±25</t>
  </si>
  <si>
    <t>UART</t>
  </si>
  <si>
    <t>210±11</t>
  </si>
  <si>
    <t>≤3.8</t>
  </si>
  <si>
    <t>IP43</t>
  </si>
  <si>
    <t>-10~40</t>
  </si>
  <si>
    <t>9~28V</t>
  </si>
  <si>
    <t>Household sweepers, conveyor lines</t>
  </si>
  <si>
    <t>M024HB1200-78-42</t>
  </si>
  <si>
    <t>300±10</t>
  </si>
  <si>
    <t>&lt;=8.5</t>
  </si>
  <si>
    <t>-20~105</t>
  </si>
  <si>
    <t>7.5~28V</t>
  </si>
  <si>
    <t>light-load cart</t>
  </si>
  <si>
    <t>M024HB9600-144-42</t>
  </si>
  <si>
    <t>600±20</t>
  </si>
  <si>
    <t>CAN</t>
  </si>
  <si>
    <r>
      <rPr>
        <sz val="14"/>
        <color rgb="FF000000"/>
        <rFont val="Arial"/>
        <charset val="134"/>
      </rPr>
      <t xml:space="preserve">9.6
</t>
    </r>
    <r>
      <rPr>
        <sz val="14"/>
        <color rgb="FF000000"/>
        <rFont val="等线"/>
        <charset val="134"/>
      </rPr>
      <t>（</t>
    </r>
    <r>
      <rPr>
        <sz val="14"/>
        <color rgb="FF000000"/>
        <rFont val="Arial"/>
        <charset val="134"/>
      </rPr>
      <t>S2 working system</t>
    </r>
    <r>
      <rPr>
        <sz val="14"/>
        <color rgb="FF000000"/>
        <rFont val="等线"/>
        <charset val="134"/>
      </rPr>
      <t>）</t>
    </r>
  </si>
  <si>
    <t>&gt;=17</t>
  </si>
  <si>
    <t>&gt;=200</t>
  </si>
  <si>
    <t>&lt;=11.5</t>
  </si>
  <si>
    <t>&lt;=21</t>
  </si>
  <si>
    <t>&lt;=0.5</t>
  </si>
  <si>
    <t>encoder</t>
  </si>
  <si>
    <t>14 bit</t>
  </si>
  <si>
    <t>IP55</t>
  </si>
  <si>
    <t>24~48V</t>
  </si>
  <si>
    <t>Mobile chassis, joints, motorized doors</t>
  </si>
  <si>
    <t>M024HB9600-187-52</t>
  </si>
  <si>
    <r>
      <rPr>
        <sz val="14"/>
        <rFont val="Arial"/>
        <charset val="134"/>
      </rPr>
      <t>3000</t>
    </r>
    <r>
      <rPr>
        <sz val="14"/>
        <rFont val="等线"/>
        <charset val="134"/>
      </rPr>
      <t>（</t>
    </r>
    <r>
      <rPr>
        <sz val="14"/>
        <rFont val="Arial"/>
        <charset val="134"/>
      </rPr>
      <t>Includes tires</t>
    </r>
    <r>
      <rPr>
        <sz val="14"/>
        <rFont val="等线"/>
        <charset val="134"/>
      </rPr>
      <t>）</t>
    </r>
  </si>
  <si>
    <t>Mobile chassis</t>
  </si>
  <si>
    <t>M024HB2000-144-42</t>
  </si>
  <si>
    <t>220±5</t>
  </si>
  <si>
    <t>&gt;=10</t>
  </si>
  <si>
    <t>&lt;=17</t>
  </si>
  <si>
    <t>&lt;=0.85</t>
  </si>
  <si>
    <t>IP65</t>
  </si>
  <si>
    <t>Mobile chassis, lawn mowers</t>
  </si>
  <si>
    <t>M024HB1000-155-72</t>
  </si>
  <si>
    <t>external</t>
  </si>
  <si>
    <t>155/
148.5</t>
  </si>
  <si>
    <t>500±20</t>
  </si>
  <si>
    <t>/</t>
  </si>
  <si>
    <t>17 bit</t>
  </si>
  <si>
    <t>-20~40</t>
  </si>
  <si>
    <t>M024HB1000-155-71</t>
  </si>
  <si>
    <t>Electromagnetic lock</t>
  </si>
  <si>
    <t>M024HB3000-180-33A</t>
  </si>
  <si>
    <t>15 bit</t>
  </si>
  <si>
    <t>-20~50</t>
  </si>
  <si>
    <t>18~36V</t>
  </si>
  <si>
    <t>M024HB3000-180-33B</t>
  </si>
  <si>
    <t>M048BE2500-120-37</t>
  </si>
  <si>
    <t>CAN/485</t>
  </si>
  <si>
    <t>IP2X</t>
  </si>
  <si>
    <t>36~60V</t>
  </si>
  <si>
    <t>Joint</t>
  </si>
  <si>
    <t>M024BE2000-120-37</t>
  </si>
  <si>
    <t>M220BI8000-132-138</t>
  </si>
  <si>
    <t>encoder cable 400
three phase line 600</t>
  </si>
  <si>
    <t>not have</t>
  </si>
  <si>
    <t>serial port</t>
  </si>
  <si>
    <t>110/220 VAC</t>
  </si>
  <si>
    <t>&gt;55</t>
  </si>
  <si>
    <t>&lt;=0.8</t>
  </si>
  <si>
    <t>optical encoder</t>
  </si>
  <si>
    <t>IP31</t>
  </si>
  <si>
    <t>-15~40</t>
  </si>
  <si>
    <t>110/220VAC</t>
  </si>
  <si>
    <t>RoHS</t>
  </si>
  <si>
    <t>Fitness equipment: strength station, rowing machine</t>
  </si>
  <si>
    <t>M048BI9000-150-195</t>
  </si>
  <si>
    <t>150*134</t>
  </si>
  <si>
    <t>0~300</t>
  </si>
  <si>
    <t>23 bit</t>
  </si>
  <si>
    <t>-10~ 43</t>
  </si>
  <si>
    <t>48±2 VDC</t>
  </si>
  <si>
    <t>Driving wheel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</si>
</sst>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"/>
  </numFmts>
  <fonts count="32">
    <font>
      <sz val="12"/>
      <color theme="1"/>
      <name val="等线"/>
      <charset val="134"/>
      <scheme val="minor"/>
    </font>
    <font>
      <b/>
      <sz val="20"/>
      <color theme="1"/>
      <name val="Arial"/>
      <charset val="134"/>
    </font>
    <font>
      <b/>
      <sz val="12"/>
      <color theme="1"/>
      <name val="Arial"/>
      <charset val="134"/>
    </font>
    <font>
      <b/>
      <sz val="14"/>
      <name val="Arial"/>
      <charset val="134"/>
    </font>
    <font>
      <b/>
      <sz val="14"/>
      <color rgb="FF000000"/>
      <name val="Arial"/>
      <charset val="134"/>
    </font>
    <font>
      <sz val="14"/>
      <name val="Arial"/>
      <charset val="134"/>
    </font>
    <font>
      <sz val="14"/>
      <color theme="1"/>
      <name val="Arial"/>
      <charset val="134"/>
    </font>
    <font>
      <sz val="14"/>
      <color rgb="FF000000"/>
      <name val="Arial"/>
      <charset val="134"/>
    </font>
    <font>
      <sz val="11"/>
      <color theme="1"/>
      <name val="等线"/>
      <charset val="134"/>
      <scheme val="minor"/>
    </font>
    <font>
      <u/>
      <sz val="11"/>
      <color rgb="FF0000FF"/>
      <name val="等线"/>
      <charset val="0"/>
      <scheme val="minor"/>
    </font>
    <font>
      <u/>
      <sz val="11"/>
      <color rgb="FF800080"/>
      <name val="等线"/>
      <charset val="0"/>
      <scheme val="minor"/>
    </font>
    <font>
      <sz val="11"/>
      <color rgb="FFFF0000"/>
      <name val="等线"/>
      <charset val="0"/>
      <scheme val="minor"/>
    </font>
    <font>
      <b/>
      <sz val="18"/>
      <color theme="3"/>
      <name val="等线"/>
      <charset val="134"/>
      <scheme val="minor"/>
    </font>
    <font>
      <i/>
      <sz val="11"/>
      <color rgb="FF7F7F7F"/>
      <name val="等线"/>
      <charset val="0"/>
      <scheme val="minor"/>
    </font>
    <font>
      <b/>
      <sz val="15"/>
      <color theme="3"/>
      <name val="等线"/>
      <charset val="134"/>
      <scheme val="minor"/>
    </font>
    <font>
      <b/>
      <sz val="13"/>
      <color theme="3"/>
      <name val="等线"/>
      <charset val="134"/>
      <scheme val="minor"/>
    </font>
    <font>
      <b/>
      <sz val="11"/>
      <color theme="3"/>
      <name val="等线"/>
      <charset val="134"/>
      <scheme val="minor"/>
    </font>
    <font>
      <sz val="11"/>
      <color rgb="FF3F3F76"/>
      <name val="等线"/>
      <charset val="0"/>
      <scheme val="minor"/>
    </font>
    <font>
      <b/>
      <sz val="11"/>
      <color rgb="FF3F3F3F"/>
      <name val="等线"/>
      <charset val="0"/>
      <scheme val="minor"/>
    </font>
    <font>
      <b/>
      <sz val="11"/>
      <color rgb="FFFA7D00"/>
      <name val="等线"/>
      <charset val="0"/>
      <scheme val="minor"/>
    </font>
    <font>
      <b/>
      <sz val="11"/>
      <color rgb="FFFFFFFF"/>
      <name val="等线"/>
      <charset val="0"/>
      <scheme val="minor"/>
    </font>
    <font>
      <sz val="11"/>
      <color rgb="FFFA7D00"/>
      <name val="等线"/>
      <charset val="0"/>
      <scheme val="minor"/>
    </font>
    <font>
      <b/>
      <sz val="11"/>
      <color theme="1"/>
      <name val="等线"/>
      <charset val="0"/>
      <scheme val="minor"/>
    </font>
    <font>
      <sz val="11"/>
      <color rgb="FF006100"/>
      <name val="等线"/>
      <charset val="0"/>
      <scheme val="minor"/>
    </font>
    <font>
      <sz val="11"/>
      <color rgb="FF9C0006"/>
      <name val="等线"/>
      <charset val="0"/>
      <scheme val="minor"/>
    </font>
    <font>
      <sz val="11"/>
      <color rgb="FF9C6500"/>
      <name val="等线"/>
      <charset val="0"/>
      <scheme val="minor"/>
    </font>
    <font>
      <sz val="11"/>
      <color theme="0"/>
      <name val="等线"/>
      <charset val="0"/>
      <scheme val="minor"/>
    </font>
    <font>
      <sz val="11"/>
      <color theme="1"/>
      <name val="等线"/>
      <charset val="0"/>
      <scheme val="minor"/>
    </font>
    <font>
      <b/>
      <sz val="14"/>
      <color rgb="FF000000"/>
      <name val="等线"/>
      <charset val="134"/>
    </font>
    <font>
      <sz val="14"/>
      <name val="等线"/>
      <charset val="134"/>
    </font>
    <font>
      <b/>
      <sz val="14"/>
      <name val="等线"/>
      <charset val="134"/>
    </font>
    <font>
      <sz val="14"/>
      <color rgb="FF000000"/>
      <name val="等线"/>
      <charset val="134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1">
    <border>
      <left/>
      <right/>
      <top/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/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8" fillId="0" borderId="0" applyFont="0" applyFill="0" applyBorder="0" applyAlignment="0" applyProtection="0">
      <alignment vertical="center"/>
    </xf>
    <xf numFmtId="44" fontId="8" fillId="0" borderId="0" applyFont="0" applyFill="0" applyBorder="0" applyAlignment="0" applyProtection="0">
      <alignment vertical="center"/>
    </xf>
    <xf numFmtId="9" fontId="8" fillId="0" borderId="0" applyFont="0" applyFill="0" applyBorder="0" applyAlignment="0" applyProtection="0">
      <alignment vertical="center"/>
    </xf>
    <xf numFmtId="41" fontId="8" fillId="0" borderId="0" applyFont="0" applyFill="0" applyBorder="0" applyAlignment="0" applyProtection="0">
      <alignment vertical="center"/>
    </xf>
    <xf numFmtId="42" fontId="8" fillId="0" borderId="0" applyFon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8" fillId="3" borderId="13" applyNumberFormat="0" applyFont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14" applyNumberFormat="0" applyFill="0" applyAlignment="0" applyProtection="0">
      <alignment vertical="center"/>
    </xf>
    <xf numFmtId="0" fontId="15" fillId="0" borderId="14" applyNumberFormat="0" applyFill="0" applyAlignment="0" applyProtection="0">
      <alignment vertical="center"/>
    </xf>
    <xf numFmtId="0" fontId="16" fillId="0" borderId="15" applyNumberFormat="0" applyFill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4" borderId="16" applyNumberFormat="0" applyAlignment="0" applyProtection="0">
      <alignment vertical="center"/>
    </xf>
    <xf numFmtId="0" fontId="18" fillId="5" borderId="17" applyNumberFormat="0" applyAlignment="0" applyProtection="0">
      <alignment vertical="center"/>
    </xf>
    <xf numFmtId="0" fontId="19" fillId="5" borderId="16" applyNumberFormat="0" applyAlignment="0" applyProtection="0">
      <alignment vertical="center"/>
    </xf>
    <xf numFmtId="0" fontId="20" fillId="6" borderId="18" applyNumberFormat="0" applyAlignment="0" applyProtection="0">
      <alignment vertical="center"/>
    </xf>
    <xf numFmtId="0" fontId="21" fillId="0" borderId="19" applyNumberFormat="0" applyFill="0" applyAlignment="0" applyProtection="0">
      <alignment vertical="center"/>
    </xf>
    <xf numFmtId="0" fontId="22" fillId="0" borderId="20" applyNumberFormat="0" applyFill="0" applyAlignment="0" applyProtection="0">
      <alignment vertical="center"/>
    </xf>
    <xf numFmtId="0" fontId="23" fillId="7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5" fillId="9" borderId="0" applyNumberFormat="0" applyBorder="0" applyAlignment="0" applyProtection="0">
      <alignment vertical="center"/>
    </xf>
    <xf numFmtId="0" fontId="26" fillId="10" borderId="0" applyNumberFormat="0" applyBorder="0" applyAlignment="0" applyProtection="0">
      <alignment vertical="center"/>
    </xf>
    <xf numFmtId="0" fontId="27" fillId="11" borderId="0" applyNumberFormat="0" applyBorder="0" applyAlignment="0" applyProtection="0">
      <alignment vertical="center"/>
    </xf>
    <xf numFmtId="0" fontId="27" fillId="12" borderId="0" applyNumberFormat="0" applyBorder="0" applyAlignment="0" applyProtection="0">
      <alignment vertical="center"/>
    </xf>
    <xf numFmtId="0" fontId="26" fillId="13" borderId="0" applyNumberFormat="0" applyBorder="0" applyAlignment="0" applyProtection="0">
      <alignment vertical="center"/>
    </xf>
    <xf numFmtId="0" fontId="26" fillId="14" borderId="0" applyNumberFormat="0" applyBorder="0" applyAlignment="0" applyProtection="0">
      <alignment vertical="center"/>
    </xf>
    <xf numFmtId="0" fontId="27" fillId="15" borderId="0" applyNumberFormat="0" applyBorder="0" applyAlignment="0" applyProtection="0">
      <alignment vertical="center"/>
    </xf>
    <xf numFmtId="0" fontId="27" fillId="16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26" fillId="18" borderId="0" applyNumberFormat="0" applyBorder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27" fillId="20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6" fillId="22" borderId="0" applyNumberFormat="0" applyBorder="0" applyAlignment="0" applyProtection="0">
      <alignment vertical="center"/>
    </xf>
    <xf numFmtId="0" fontId="27" fillId="23" borderId="0" applyNumberFormat="0" applyBorder="0" applyAlignment="0" applyProtection="0">
      <alignment vertical="center"/>
    </xf>
    <xf numFmtId="0" fontId="27" fillId="24" borderId="0" applyNumberFormat="0" applyBorder="0" applyAlignment="0" applyProtection="0">
      <alignment vertical="center"/>
    </xf>
    <xf numFmtId="0" fontId="26" fillId="25" borderId="0" applyNumberFormat="0" applyBorder="0" applyAlignment="0" applyProtection="0">
      <alignment vertical="center"/>
    </xf>
    <xf numFmtId="0" fontId="26" fillId="26" borderId="0" applyNumberFormat="0" applyBorder="0" applyAlignment="0" applyProtection="0">
      <alignment vertical="center"/>
    </xf>
    <xf numFmtId="0" fontId="27" fillId="27" borderId="0" applyNumberFormat="0" applyBorder="0" applyAlignment="0" applyProtection="0">
      <alignment vertical="center"/>
    </xf>
    <xf numFmtId="0" fontId="27" fillId="28" borderId="0" applyNumberFormat="0" applyBorder="0" applyAlignment="0" applyProtection="0">
      <alignment vertical="center"/>
    </xf>
    <xf numFmtId="0" fontId="26" fillId="29" borderId="0" applyNumberFormat="0" applyBorder="0" applyAlignment="0" applyProtection="0">
      <alignment vertical="center"/>
    </xf>
    <xf numFmtId="0" fontId="26" fillId="30" borderId="0" applyNumberFormat="0" applyBorder="0" applyAlignment="0" applyProtection="0">
      <alignment vertical="center"/>
    </xf>
    <xf numFmtId="0" fontId="27" fillId="31" borderId="0" applyNumberFormat="0" applyBorder="0" applyAlignment="0" applyProtection="0">
      <alignment vertical="center"/>
    </xf>
    <xf numFmtId="0" fontId="27" fillId="32" borderId="0" applyNumberFormat="0" applyBorder="0" applyAlignment="0" applyProtection="0">
      <alignment vertical="center"/>
    </xf>
    <xf numFmtId="0" fontId="26" fillId="33" borderId="0" applyNumberFormat="0" applyBorder="0" applyAlignment="0" applyProtection="0">
      <alignment vertical="center"/>
    </xf>
  </cellStyleXfs>
  <cellXfs count="24">
    <xf numFmtId="0" fontId="0" fillId="0" borderId="0" xfId="0">
      <alignment vertical="center"/>
    </xf>
    <xf numFmtId="0" fontId="0" fillId="0" borderId="0" xfId="0" applyAlignment="1">
      <alignment vertical="center" wrapText="1"/>
    </xf>
    <xf numFmtId="0" fontId="1" fillId="0" borderId="1" xfId="0" applyFont="1" applyBorder="1" applyAlignment="1">
      <alignment horizontal="center" vertical="center" wrapText="1"/>
    </xf>
    <xf numFmtId="0" fontId="2" fillId="0" borderId="2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right" vertical="center" wrapText="1"/>
    </xf>
    <xf numFmtId="0" fontId="3" fillId="0" borderId="4" xfId="0" applyFont="1" applyBorder="1" applyAlignment="1">
      <alignment horizontal="right" vertical="center" wrapText="1"/>
    </xf>
    <xf numFmtId="0" fontId="3" fillId="0" borderId="3" xfId="0" applyFont="1" applyBorder="1" applyAlignment="1">
      <alignment horizontal="left" vertical="center" wrapText="1"/>
    </xf>
    <xf numFmtId="0" fontId="3" fillId="0" borderId="4" xfId="0" applyFont="1" applyBorder="1" applyAlignment="1">
      <alignment horizontal="left" vertical="center" wrapText="1"/>
    </xf>
    <xf numFmtId="0" fontId="4" fillId="0" borderId="4" xfId="0" applyFont="1" applyBorder="1" applyAlignment="1">
      <alignment horizontal="left" vertical="center" wrapText="1"/>
    </xf>
    <xf numFmtId="0" fontId="5" fillId="0" borderId="5" xfId="0" applyFont="1" applyBorder="1" applyAlignment="1">
      <alignment horizontal="left" vertical="center" wrapText="1"/>
    </xf>
    <xf numFmtId="0" fontId="5" fillId="0" borderId="6" xfId="0" applyFont="1" applyBorder="1" applyAlignment="1">
      <alignment horizontal="left" vertical="center" wrapText="1"/>
    </xf>
    <xf numFmtId="0" fontId="6" fillId="0" borderId="5" xfId="0" applyFont="1" applyFill="1" applyBorder="1" applyAlignment="1">
      <alignment horizontal="left" vertical="center" wrapText="1"/>
    </xf>
    <xf numFmtId="0" fontId="5" fillId="0" borderId="7" xfId="0" applyFont="1" applyBorder="1" applyAlignment="1">
      <alignment horizontal="left" vertical="center" wrapText="1"/>
    </xf>
    <xf numFmtId="0" fontId="5" fillId="0" borderId="8" xfId="0" applyFont="1" applyBorder="1" applyAlignment="1">
      <alignment horizontal="left" vertical="center" wrapText="1"/>
    </xf>
    <xf numFmtId="0" fontId="7" fillId="0" borderId="6" xfId="0" applyFont="1" applyBorder="1" applyAlignment="1">
      <alignment horizontal="left" vertical="center" wrapText="1"/>
    </xf>
    <xf numFmtId="0" fontId="3" fillId="0" borderId="4" xfId="0" applyFont="1" applyFill="1" applyBorder="1" applyAlignment="1">
      <alignment horizontal="right" vertical="center" wrapText="1"/>
    </xf>
    <xf numFmtId="0" fontId="4" fillId="2" borderId="4" xfId="0" applyFont="1" applyFill="1" applyBorder="1" applyAlignment="1">
      <alignment horizontal="left" vertical="center" wrapText="1"/>
    </xf>
    <xf numFmtId="176" fontId="5" fillId="0" borderId="6" xfId="0" applyNumberFormat="1" applyFont="1" applyBorder="1" applyAlignment="1">
      <alignment horizontal="left" vertical="center" wrapText="1"/>
    </xf>
    <xf numFmtId="176" fontId="5" fillId="0" borderId="8" xfId="0" applyNumberFormat="1" applyFont="1" applyBorder="1" applyAlignment="1">
      <alignment horizontal="left" vertical="center" wrapText="1"/>
    </xf>
    <xf numFmtId="0" fontId="2" fillId="0" borderId="9" xfId="0" applyFont="1" applyBorder="1" applyAlignment="1">
      <alignment horizontal="center" vertical="center" wrapText="1"/>
    </xf>
    <xf numFmtId="0" fontId="3" fillId="0" borderId="10" xfId="0" applyFont="1" applyBorder="1" applyAlignment="1">
      <alignment horizontal="right" vertical="center" wrapText="1"/>
    </xf>
    <xf numFmtId="0" fontId="3" fillId="0" borderId="10" xfId="0" applyFont="1" applyBorder="1" applyAlignment="1">
      <alignment horizontal="left" vertical="center" wrapText="1"/>
    </xf>
    <xf numFmtId="0" fontId="5" fillId="0" borderId="11" xfId="0" applyFont="1" applyBorder="1" applyAlignment="1">
      <alignment horizontal="left" vertical="center" wrapText="1"/>
    </xf>
    <xf numFmtId="0" fontId="5" fillId="0" borderId="12" xfId="0" applyFont="1" applyBorder="1" applyAlignment="1">
      <alignment horizontal="left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10.png"/><Relationship Id="rId8" Type="http://schemas.openxmlformats.org/officeDocument/2006/relationships/image" Target="media/image9.png"/><Relationship Id="rId7" Type="http://schemas.openxmlformats.org/officeDocument/2006/relationships/image" Target="media/image8.jpeg"/><Relationship Id="rId6" Type="http://schemas.openxmlformats.org/officeDocument/2006/relationships/image" Target="media/image7.png"/><Relationship Id="rId5" Type="http://schemas.openxmlformats.org/officeDocument/2006/relationships/image" Target="media/image6.png"/><Relationship Id="rId4" Type="http://schemas.openxmlformats.org/officeDocument/2006/relationships/image" Target="media/image5.png"/><Relationship Id="rId3" Type="http://schemas.openxmlformats.org/officeDocument/2006/relationships/image" Target="media/image4.png"/><Relationship Id="rId2" Type="http://schemas.openxmlformats.org/officeDocument/2006/relationships/image" Target="media/image3.png"/><Relationship Id="rId13" Type="http://schemas.openxmlformats.org/officeDocument/2006/relationships/image" Target="media/image14.png"/><Relationship Id="rId12" Type="http://schemas.openxmlformats.org/officeDocument/2006/relationships/image" Target="media/image13.png"/><Relationship Id="rId11" Type="http://schemas.openxmlformats.org/officeDocument/2006/relationships/image" Target="media/image12.png"/><Relationship Id="rId10" Type="http://schemas.openxmlformats.org/officeDocument/2006/relationships/image" Target="media/image11.png"/><Relationship Id="rId1" Type="http://schemas.openxmlformats.org/officeDocument/2006/relationships/image" Target="media/image2.png"/></Relationships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7" Type="http://www.wps.cn/officeDocument/2020/cellImage" Target="cellimages.xml"/><Relationship Id="rId6" Type="http://schemas.openxmlformats.org/officeDocument/2006/relationships/sharedStrings" Target="sharedStrings.xml"/><Relationship Id="rId5" Type="http://schemas.openxmlformats.org/officeDocument/2006/relationships/theme" Target="theme/theme1.xml"/><Relationship Id="rId4" Type="http://schemas.openxmlformats.org/officeDocument/2006/relationships/customXml" Target="../customXml/item3.xml"/><Relationship Id="rId3" Type="http://schemas.openxmlformats.org/officeDocument/2006/relationships/customXml" Target="../customXml/item2.xml"/><Relationship Id="rId2" Type="http://schemas.openxmlformats.org/officeDocument/2006/relationships/customXml" Target="../customXml/item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7620</xdr:colOff>
      <xdr:row>0</xdr:row>
      <xdr:rowOff>7620</xdr:rowOff>
    </xdr:from>
    <xdr:to>
      <xdr:col>1</xdr:col>
      <xdr:colOff>375285</xdr:colOff>
      <xdr:row>0</xdr:row>
      <xdr:rowOff>656590</xdr:rowOff>
    </xdr:to>
    <xdr:pic>
      <xdr:nvPicPr>
        <xdr:cNvPr id="7" name="图片 6" descr="Logo_Make it simple 背景透明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620" y="7620"/>
          <a:ext cx="1600200" cy="64897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 summaryRight="0"/>
  </sheetPr>
  <dimension ref="A1:Z19"/>
  <sheetViews>
    <sheetView tabSelected="1" zoomScale="70" zoomScaleNormal="70" workbookViewId="0">
      <pane xSplit="1" ySplit="3" topLeftCell="I4" activePane="bottomRight" state="frozen"/>
      <selection/>
      <selection pane="topRight"/>
      <selection pane="bottomLeft"/>
      <selection pane="bottomRight" activeCell="C4" sqref="C4"/>
    </sheetView>
  </sheetViews>
  <sheetFormatPr defaultColWidth="10" defaultRowHeight="16.5" customHeight="1"/>
  <cols>
    <col min="1" max="1" width="14.7045454545455" style="1" customWidth="1"/>
    <col min="2" max="2" width="16.6666666666667" style="1" customWidth="1"/>
    <col min="3" max="3" width="12.5606060606061" style="1" customWidth="1"/>
    <col min="4" max="4" width="11.0757575757576" style="1" customWidth="1"/>
    <col min="5" max="5" width="12.5606060606061" style="1" customWidth="1"/>
    <col min="6" max="6" width="15.8636363636364" style="1" customWidth="1"/>
    <col min="7" max="7" width="9.52272727272727" style="1" customWidth="1"/>
    <col min="8" max="8" width="12.2727272727273" style="1" customWidth="1"/>
    <col min="9" max="9" width="17.6818181818182" style="1" customWidth="1"/>
    <col min="10" max="10" width="15.5378787878788" style="1" customWidth="1"/>
    <col min="11" max="11" width="13.0606060606061" style="1" customWidth="1"/>
    <col min="12" max="12" width="10.4090909090909" style="1" customWidth="1"/>
    <col min="13" max="14" width="10.5757575757576" style="1" customWidth="1"/>
    <col min="15" max="15" width="11.1363636363636" style="1" customWidth="1"/>
    <col min="16" max="17" width="10.7424242424242" style="1" customWidth="1"/>
    <col min="18" max="18" width="11.2424242424242" style="1" customWidth="1"/>
    <col min="19" max="19" width="11.4015151515152" style="1" customWidth="1"/>
    <col min="20" max="20" width="8.63636363636364" style="1" customWidth="1"/>
    <col min="21" max="21" width="12.2272727272727" style="1" customWidth="1"/>
    <col min="22" max="22" width="15.5454545454545" style="1" customWidth="1"/>
    <col min="23" max="23" width="9.91666666666667" style="1" customWidth="1"/>
    <col min="24" max="24" width="15.219696969697" style="1" customWidth="1"/>
    <col min="25" max="25" width="11.5681818181818" style="1" customWidth="1"/>
    <col min="26" max="26" width="17.3560606060606" style="1" customWidth="1"/>
    <col min="27" max="16384" width="10" style="1"/>
  </cols>
  <sheetData>
    <row r="1" ht="53" customHeight="1" spans="1:26">
      <c r="A1" s="2" t="s">
        <v>0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19"/>
    </row>
    <row r="2" ht="25" customHeight="1" spans="1:26">
      <c r="A2" s="4" t="s">
        <v>1</v>
      </c>
      <c r="B2" s="5"/>
      <c r="C2" s="5"/>
      <c r="D2" s="5"/>
      <c r="E2" s="5"/>
      <c r="F2" s="5"/>
      <c r="G2" s="5"/>
      <c r="H2" s="5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15"/>
      <c r="U2" s="5"/>
      <c r="V2" s="5"/>
      <c r="W2" s="5"/>
      <c r="X2" s="5"/>
      <c r="Y2" s="5"/>
      <c r="Z2" s="20"/>
    </row>
    <row r="3" ht="75" customHeight="1" spans="1:26">
      <c r="A3" s="6" t="s">
        <v>2</v>
      </c>
      <c r="B3" s="7" t="s">
        <v>3</v>
      </c>
      <c r="C3" s="7" t="s">
        <v>4</v>
      </c>
      <c r="D3" s="7" t="s">
        <v>5</v>
      </c>
      <c r="E3" s="7" t="s">
        <v>6</v>
      </c>
      <c r="F3" s="8" t="s">
        <v>7</v>
      </c>
      <c r="G3" s="7" t="s">
        <v>8</v>
      </c>
      <c r="H3" s="7" t="s">
        <v>9</v>
      </c>
      <c r="I3" s="7" t="s">
        <v>10</v>
      </c>
      <c r="J3" s="8" t="s">
        <v>11</v>
      </c>
      <c r="K3" s="7" t="s">
        <v>12</v>
      </c>
      <c r="L3" s="8" t="s">
        <v>13</v>
      </c>
      <c r="M3" s="7" t="s">
        <v>14</v>
      </c>
      <c r="N3" s="8" t="s">
        <v>15</v>
      </c>
      <c r="O3" s="8" t="s">
        <v>16</v>
      </c>
      <c r="P3" s="8" t="s">
        <v>17</v>
      </c>
      <c r="Q3" s="7" t="s">
        <v>18</v>
      </c>
      <c r="R3" s="7" t="s">
        <v>19</v>
      </c>
      <c r="S3" s="7" t="s">
        <v>20</v>
      </c>
      <c r="T3" s="16" t="s">
        <v>21</v>
      </c>
      <c r="U3" s="7" t="s">
        <v>22</v>
      </c>
      <c r="V3" s="7" t="s">
        <v>23</v>
      </c>
      <c r="W3" s="7" t="s">
        <v>24</v>
      </c>
      <c r="X3" s="7" t="s">
        <v>25</v>
      </c>
      <c r="Y3" s="8" t="s">
        <v>26</v>
      </c>
      <c r="Z3" s="21" t="s">
        <v>27</v>
      </c>
    </row>
    <row r="4" ht="71" customHeight="1" spans="1:26">
      <c r="A4" s="9" t="s">
        <v>28</v>
      </c>
      <c r="B4" s="10" t="str">
        <f>_xlfn.DISPIMG("ID_86EF061FD8EF48289D18ED06E821617A",1)</f>
        <v>=DISPIMG("ID_86EF061FD8EF48289D18ED06E821617A",1)</v>
      </c>
      <c r="C4" s="10" t="s">
        <v>29</v>
      </c>
      <c r="D4" s="10">
        <v>64.7</v>
      </c>
      <c r="E4" s="10">
        <v>40.3</v>
      </c>
      <c r="F4" s="10" t="s">
        <v>30</v>
      </c>
      <c r="G4" s="10" t="s">
        <v>31</v>
      </c>
      <c r="H4" s="10" t="s">
        <v>32</v>
      </c>
      <c r="I4" s="10">
        <v>485</v>
      </c>
      <c r="J4" s="10">
        <v>0.96</v>
      </c>
      <c r="K4" s="10">
        <v>2</v>
      </c>
      <c r="L4" s="10">
        <v>115</v>
      </c>
      <c r="M4" s="10" t="s">
        <v>33</v>
      </c>
      <c r="N4" s="10">
        <v>18</v>
      </c>
      <c r="O4" s="10">
        <v>1.25</v>
      </c>
      <c r="P4" s="10" t="s">
        <v>34</v>
      </c>
      <c r="Q4" s="10" t="s">
        <v>35</v>
      </c>
      <c r="R4" s="10" t="s">
        <v>36</v>
      </c>
      <c r="S4" s="10" t="s">
        <v>37</v>
      </c>
      <c r="T4" s="17">
        <f>J4*L4/9.55</f>
        <v>11.5602094240838</v>
      </c>
      <c r="U4" s="10" t="s">
        <v>38</v>
      </c>
      <c r="V4" s="10" t="s">
        <v>39</v>
      </c>
      <c r="W4" s="10" t="s">
        <v>40</v>
      </c>
      <c r="X4" s="10" t="s">
        <v>41</v>
      </c>
      <c r="Y4" s="10">
        <v>485</v>
      </c>
      <c r="Z4" s="22" t="s">
        <v>42</v>
      </c>
    </row>
    <row r="5" ht="71" customHeight="1" spans="1:26">
      <c r="A5" s="9" t="s">
        <v>43</v>
      </c>
      <c r="B5" s="10" t="str">
        <f>_xlfn.DISPIMG("ID_8D61F9E091A646BE97F9C7BBC3B862C6",1)</f>
        <v>=DISPIMG("ID_8D61F9E091A646BE97F9C7BBC3B862C6",1)</v>
      </c>
      <c r="C5" s="10" t="s">
        <v>29</v>
      </c>
      <c r="D5" s="10">
        <v>100.7</v>
      </c>
      <c r="E5" s="10">
        <v>43</v>
      </c>
      <c r="F5" s="10" t="s">
        <v>30</v>
      </c>
      <c r="G5" s="10" t="s">
        <v>44</v>
      </c>
      <c r="H5" s="10" t="s">
        <v>32</v>
      </c>
      <c r="I5" s="10">
        <v>485</v>
      </c>
      <c r="J5" s="10">
        <v>0.96</v>
      </c>
      <c r="K5" s="10">
        <v>2</v>
      </c>
      <c r="L5" s="10">
        <v>115</v>
      </c>
      <c r="M5" s="10" t="s">
        <v>33</v>
      </c>
      <c r="N5" s="10">
        <v>18</v>
      </c>
      <c r="O5" s="10">
        <v>1.25</v>
      </c>
      <c r="P5" s="10" t="s">
        <v>34</v>
      </c>
      <c r="Q5" s="10" t="s">
        <v>35</v>
      </c>
      <c r="R5" s="10" t="s">
        <v>36</v>
      </c>
      <c r="S5" s="10" t="s">
        <v>37</v>
      </c>
      <c r="T5" s="17">
        <f>J5*L5/9.55</f>
        <v>11.5602094240838</v>
      </c>
      <c r="U5" s="10" t="s">
        <v>38</v>
      </c>
      <c r="V5" s="10" t="s">
        <v>39</v>
      </c>
      <c r="W5" s="10" t="s">
        <v>40</v>
      </c>
      <c r="X5" s="10" t="s">
        <v>41</v>
      </c>
      <c r="Y5" s="10">
        <v>745</v>
      </c>
      <c r="Z5" s="22" t="s">
        <v>42</v>
      </c>
    </row>
    <row r="6" ht="71" customHeight="1" spans="1:26">
      <c r="A6" s="9" t="s">
        <v>45</v>
      </c>
      <c r="B6" s="10" t="str">
        <f>_xlfn.DISPIMG("ID_BDCC6EB415774601A7A47A506CA4E54F",1)</f>
        <v>=DISPIMG("ID_BDCC6EB415774601A7A47A506CA4E54F",1)</v>
      </c>
      <c r="C6" s="10" t="s">
        <v>29</v>
      </c>
      <c r="D6" s="10">
        <v>64.7</v>
      </c>
      <c r="E6" s="10">
        <v>30.3</v>
      </c>
      <c r="F6" s="10" t="s">
        <v>46</v>
      </c>
      <c r="G6" s="10" t="s">
        <v>31</v>
      </c>
      <c r="H6" s="10" t="s">
        <v>32</v>
      </c>
      <c r="I6" s="10">
        <v>485</v>
      </c>
      <c r="J6" s="10">
        <v>0.55</v>
      </c>
      <c r="K6" s="10">
        <v>1.1</v>
      </c>
      <c r="L6" s="10">
        <v>200</v>
      </c>
      <c r="M6" s="10" t="s">
        <v>47</v>
      </c>
      <c r="N6" s="10">
        <v>18</v>
      </c>
      <c r="O6" s="10">
        <v>1.45</v>
      </c>
      <c r="P6" s="10" t="s">
        <v>48</v>
      </c>
      <c r="Q6" s="10" t="s">
        <v>35</v>
      </c>
      <c r="R6" s="10" t="s">
        <v>36</v>
      </c>
      <c r="S6" s="10" t="s">
        <v>37</v>
      </c>
      <c r="T6" s="17">
        <f>J6*L6/9.55</f>
        <v>11.5183246073298</v>
      </c>
      <c r="U6" s="10" t="s">
        <v>38</v>
      </c>
      <c r="V6" s="10" t="s">
        <v>39</v>
      </c>
      <c r="W6" s="10" t="s">
        <v>40</v>
      </c>
      <c r="X6" s="10" t="s">
        <v>41</v>
      </c>
      <c r="Y6" s="10">
        <v>300</v>
      </c>
      <c r="Z6" s="22" t="s">
        <v>49</v>
      </c>
    </row>
    <row r="7" ht="71" customHeight="1" spans="1:26">
      <c r="A7" s="9" t="s">
        <v>50</v>
      </c>
      <c r="B7" s="10" t="str">
        <f>_xlfn.DISPIMG("ID_7D6E0D2C6E5B4AB2BC3DE9AF8534FBD5",1)</f>
        <v>=DISPIMG("ID_7D6E0D2C6E5B4AB2BC3DE9AF8534FBD5",1)</v>
      </c>
      <c r="C7" s="10" t="s">
        <v>29</v>
      </c>
      <c r="D7" s="10">
        <v>64.7</v>
      </c>
      <c r="E7" s="10">
        <v>18.05</v>
      </c>
      <c r="F7" s="10" t="s">
        <v>51</v>
      </c>
      <c r="G7" s="10" t="s">
        <v>31</v>
      </c>
      <c r="H7" s="10" t="s">
        <v>32</v>
      </c>
      <c r="I7" s="10" t="s">
        <v>52</v>
      </c>
      <c r="J7" s="10">
        <v>0.25</v>
      </c>
      <c r="K7" s="10">
        <v>0.85</v>
      </c>
      <c r="L7" s="10">
        <v>98</v>
      </c>
      <c r="M7" s="10" t="s">
        <v>53</v>
      </c>
      <c r="N7" s="10">
        <v>14.4</v>
      </c>
      <c r="O7" s="10">
        <v>0.9</v>
      </c>
      <c r="P7" s="10" t="s">
        <v>54</v>
      </c>
      <c r="Q7" s="10">
        <v>0.15</v>
      </c>
      <c r="R7" s="10" t="s">
        <v>36</v>
      </c>
      <c r="S7" s="10" t="s">
        <v>37</v>
      </c>
      <c r="T7" s="17">
        <f>J7*L7/9.55</f>
        <v>2.56544502617801</v>
      </c>
      <c r="U7" s="10" t="s">
        <v>55</v>
      </c>
      <c r="V7" s="10" t="s">
        <v>56</v>
      </c>
      <c r="W7" s="10" t="s">
        <v>57</v>
      </c>
      <c r="X7" s="10"/>
      <c r="Y7" s="10">
        <v>216</v>
      </c>
      <c r="Z7" s="22" t="s">
        <v>58</v>
      </c>
    </row>
    <row r="8" ht="71" customHeight="1" spans="1:26">
      <c r="A8" s="9" t="s">
        <v>59</v>
      </c>
      <c r="B8" s="10" t="str">
        <f>_xlfn.DISPIMG("ID_8646B47ED05B4A5884A398D4B08BAE1A",1)</f>
        <v>=DISPIMG("ID_8646B47ED05B4A5884A398D4B08BAE1A",1)</v>
      </c>
      <c r="C8" s="10" t="s">
        <v>29</v>
      </c>
      <c r="D8" s="10">
        <v>75.5</v>
      </c>
      <c r="E8" s="10">
        <v>42</v>
      </c>
      <c r="F8" s="10">
        <v>340</v>
      </c>
      <c r="G8" s="10" t="s">
        <v>31</v>
      </c>
      <c r="H8" s="10" t="s">
        <v>32</v>
      </c>
      <c r="I8" s="10">
        <v>485</v>
      </c>
      <c r="J8" s="10">
        <v>1.2</v>
      </c>
      <c r="K8" s="10">
        <v>4.5</v>
      </c>
      <c r="L8" s="10">
        <v>200</v>
      </c>
      <c r="M8" s="10" t="s">
        <v>60</v>
      </c>
      <c r="N8" s="10">
        <v>24</v>
      </c>
      <c r="O8" s="10">
        <v>1.55</v>
      </c>
      <c r="P8" s="10" t="s">
        <v>61</v>
      </c>
      <c r="Q8" s="10" t="s">
        <v>35</v>
      </c>
      <c r="R8" s="10" t="s">
        <v>36</v>
      </c>
      <c r="S8" s="10" t="s">
        <v>37</v>
      </c>
      <c r="T8" s="17">
        <f>J8*L8/9.55</f>
        <v>25.130890052356</v>
      </c>
      <c r="U8" s="10" t="s">
        <v>38</v>
      </c>
      <c r="V8" s="10" t="s">
        <v>62</v>
      </c>
      <c r="W8" s="10" t="s">
        <v>63</v>
      </c>
      <c r="X8" s="10"/>
      <c r="Y8" s="10">
        <v>730</v>
      </c>
      <c r="Z8" s="22" t="s">
        <v>64</v>
      </c>
    </row>
    <row r="9" ht="71" customHeight="1" spans="1:26">
      <c r="A9" s="9" t="s">
        <v>65</v>
      </c>
      <c r="B9" s="10" t="str">
        <f>_xlfn.DISPIMG("ID_5DD4AE8D007E454AAD71B08AB5ED2688",1)</f>
        <v>=DISPIMG("ID_5DD4AE8D007E454AAD71B08AB5ED2688",1)</v>
      </c>
      <c r="C9" s="10" t="s">
        <v>29</v>
      </c>
      <c r="D9" s="10">
        <v>144</v>
      </c>
      <c r="E9" s="10">
        <v>41.83</v>
      </c>
      <c r="F9" s="10" t="s">
        <v>66</v>
      </c>
      <c r="G9" s="10" t="s">
        <v>31</v>
      </c>
      <c r="H9" s="10" t="s">
        <v>32</v>
      </c>
      <c r="I9" s="10" t="s">
        <v>67</v>
      </c>
      <c r="J9" s="14" t="s">
        <v>68</v>
      </c>
      <c r="K9" s="10" t="s">
        <v>69</v>
      </c>
      <c r="L9" s="10">
        <v>115</v>
      </c>
      <c r="M9" s="10" t="s">
        <v>70</v>
      </c>
      <c r="N9" s="10">
        <v>24</v>
      </c>
      <c r="O9" s="10" t="s">
        <v>71</v>
      </c>
      <c r="P9" s="10" t="s">
        <v>72</v>
      </c>
      <c r="Q9" s="10" t="s">
        <v>73</v>
      </c>
      <c r="R9" s="10" t="s">
        <v>74</v>
      </c>
      <c r="S9" s="10" t="s">
        <v>75</v>
      </c>
      <c r="T9" s="17">
        <f>9.6*L9/9.55</f>
        <v>115.602094240838</v>
      </c>
      <c r="U9" s="10" t="s">
        <v>76</v>
      </c>
      <c r="V9" s="10" t="s">
        <v>39</v>
      </c>
      <c r="W9" s="10" t="s">
        <v>77</v>
      </c>
      <c r="X9" s="10" t="s">
        <v>41</v>
      </c>
      <c r="Y9" s="10">
        <v>2300</v>
      </c>
      <c r="Z9" s="22" t="s">
        <v>78</v>
      </c>
    </row>
    <row r="10" ht="71" customHeight="1" spans="1:26">
      <c r="A10" s="9" t="s">
        <v>79</v>
      </c>
      <c r="B10" s="10" t="str">
        <f>_xlfn.DISPIMG("ID_BC0119FED5DE4CA6AFF04F05E40A2141",1)</f>
        <v>=DISPIMG("ID_BC0119FED5DE4CA6AFF04F05E40A2141",1)</v>
      </c>
      <c r="C10" s="10" t="s">
        <v>29</v>
      </c>
      <c r="D10" s="10">
        <v>187</v>
      </c>
      <c r="E10" s="10">
        <v>52</v>
      </c>
      <c r="F10" s="10" t="s">
        <v>66</v>
      </c>
      <c r="G10" s="10" t="s">
        <v>44</v>
      </c>
      <c r="H10" s="10" t="s">
        <v>32</v>
      </c>
      <c r="I10" s="10" t="s">
        <v>67</v>
      </c>
      <c r="J10" s="14" t="s">
        <v>68</v>
      </c>
      <c r="K10" s="10" t="s">
        <v>69</v>
      </c>
      <c r="L10" s="10">
        <v>115</v>
      </c>
      <c r="M10" s="10" t="s">
        <v>70</v>
      </c>
      <c r="N10" s="10">
        <v>24</v>
      </c>
      <c r="O10" s="10" t="s">
        <v>71</v>
      </c>
      <c r="P10" s="10" t="s">
        <v>72</v>
      </c>
      <c r="Q10" s="10" t="s">
        <v>73</v>
      </c>
      <c r="R10" s="10" t="s">
        <v>74</v>
      </c>
      <c r="S10" s="10" t="s">
        <v>75</v>
      </c>
      <c r="T10" s="17">
        <f>9.6*L10/9.55</f>
        <v>115.602094240838</v>
      </c>
      <c r="U10" s="10" t="s">
        <v>76</v>
      </c>
      <c r="V10" s="10" t="s">
        <v>39</v>
      </c>
      <c r="W10" s="10" t="s">
        <v>77</v>
      </c>
      <c r="X10" s="10" t="s">
        <v>41</v>
      </c>
      <c r="Y10" s="10" t="s">
        <v>80</v>
      </c>
      <c r="Z10" s="22" t="s">
        <v>81</v>
      </c>
    </row>
    <row r="11" ht="71" customHeight="1" spans="1:26">
      <c r="A11" s="9" t="s">
        <v>82</v>
      </c>
      <c r="B11" s="10" t="str">
        <f>_xlfn.DISPIMG("ID_221430F48C9B49D3A0E3C97D0B488A73",1)</f>
        <v>=DISPIMG("ID_221430F48C9B49D3A0E3C97D0B488A73",1)</v>
      </c>
      <c r="C11" s="10" t="s">
        <v>29</v>
      </c>
      <c r="D11" s="10">
        <v>144</v>
      </c>
      <c r="E11" s="10">
        <v>41.8</v>
      </c>
      <c r="F11" s="10" t="s">
        <v>83</v>
      </c>
      <c r="G11" s="10" t="s">
        <v>31</v>
      </c>
      <c r="H11" s="10" t="s">
        <v>32</v>
      </c>
      <c r="I11" s="10" t="s">
        <v>67</v>
      </c>
      <c r="J11" s="10">
        <v>2</v>
      </c>
      <c r="K11" s="10" t="s">
        <v>84</v>
      </c>
      <c r="L11" s="10">
        <v>95</v>
      </c>
      <c r="M11" s="10">
        <v>210</v>
      </c>
      <c r="N11" s="10">
        <v>24</v>
      </c>
      <c r="O11" s="10">
        <v>1.5</v>
      </c>
      <c r="P11" s="10" t="s">
        <v>85</v>
      </c>
      <c r="Q11" s="10" t="s">
        <v>86</v>
      </c>
      <c r="R11" s="10" t="s">
        <v>74</v>
      </c>
      <c r="S11" s="10" t="s">
        <v>75</v>
      </c>
      <c r="T11" s="17">
        <f t="shared" ref="T11:T18" si="0">J11*L11/9.55</f>
        <v>19.8952879581152</v>
      </c>
      <c r="U11" s="10" t="s">
        <v>87</v>
      </c>
      <c r="V11" s="10" t="s">
        <v>39</v>
      </c>
      <c r="W11" s="10" t="s">
        <v>77</v>
      </c>
      <c r="X11" s="10" t="s">
        <v>41</v>
      </c>
      <c r="Y11" s="10">
        <v>1860</v>
      </c>
      <c r="Z11" s="22" t="s">
        <v>88</v>
      </c>
    </row>
    <row r="12" ht="71" customHeight="1" spans="1:26">
      <c r="A12" s="9" t="s">
        <v>89</v>
      </c>
      <c r="B12" s="10" t="str">
        <f>_xlfn.DISPIMG("ID_90B61B0FABE64281B2B2E2920F694E9C",1)</f>
        <v>=DISPIMG("ID_90B61B0FABE64281B2B2E2920F694E9C",1)</v>
      </c>
      <c r="C12" s="10" t="s">
        <v>90</v>
      </c>
      <c r="D12" s="10" t="s">
        <v>91</v>
      </c>
      <c r="E12" s="10">
        <v>71.5</v>
      </c>
      <c r="F12" s="10" t="s">
        <v>92</v>
      </c>
      <c r="G12" s="10" t="s">
        <v>31</v>
      </c>
      <c r="H12" s="10" t="s">
        <v>32</v>
      </c>
      <c r="I12" s="10" t="s">
        <v>67</v>
      </c>
      <c r="J12" s="10">
        <v>10</v>
      </c>
      <c r="K12" s="10">
        <v>30</v>
      </c>
      <c r="L12" s="10">
        <v>150</v>
      </c>
      <c r="M12" s="10">
        <v>200</v>
      </c>
      <c r="N12" s="10">
        <v>24</v>
      </c>
      <c r="O12" s="10">
        <v>10</v>
      </c>
      <c r="P12" s="10">
        <v>30</v>
      </c>
      <c r="Q12" s="10" t="s">
        <v>93</v>
      </c>
      <c r="R12" s="10" t="s">
        <v>74</v>
      </c>
      <c r="S12" s="10" t="s">
        <v>94</v>
      </c>
      <c r="T12" s="17">
        <f t="shared" si="0"/>
        <v>157.068062827225</v>
      </c>
      <c r="U12" s="10" t="s">
        <v>76</v>
      </c>
      <c r="V12" s="10" t="s">
        <v>95</v>
      </c>
      <c r="W12" s="10" t="s">
        <v>77</v>
      </c>
      <c r="X12" s="10"/>
      <c r="Y12" s="10">
        <v>4400</v>
      </c>
      <c r="Z12" s="22" t="s">
        <v>81</v>
      </c>
    </row>
    <row r="13" ht="71" customHeight="1" spans="1:26">
      <c r="A13" s="9" t="s">
        <v>96</v>
      </c>
      <c r="B13" s="10" t="str">
        <f>_xlfn.DISPIMG("ID_DCD3045DC3FF4269B812F322375C1390",1)</f>
        <v>=DISPIMG("ID_DCD3045DC3FF4269B812F322375C1390",1)</v>
      </c>
      <c r="C13" s="10" t="s">
        <v>90</v>
      </c>
      <c r="D13" s="10" t="s">
        <v>91</v>
      </c>
      <c r="E13" s="10">
        <v>71.5</v>
      </c>
      <c r="F13" s="10" t="s">
        <v>92</v>
      </c>
      <c r="G13" s="10" t="s">
        <v>31</v>
      </c>
      <c r="H13" s="10" t="s">
        <v>97</v>
      </c>
      <c r="I13" s="10" t="s">
        <v>67</v>
      </c>
      <c r="J13" s="10">
        <v>10</v>
      </c>
      <c r="K13" s="10">
        <v>30</v>
      </c>
      <c r="L13" s="10">
        <v>150</v>
      </c>
      <c r="M13" s="10">
        <v>200</v>
      </c>
      <c r="N13" s="10">
        <v>24</v>
      </c>
      <c r="O13" s="10">
        <v>10</v>
      </c>
      <c r="P13" s="10">
        <v>30</v>
      </c>
      <c r="Q13" s="10" t="s">
        <v>93</v>
      </c>
      <c r="R13" s="10" t="s">
        <v>74</v>
      </c>
      <c r="S13" s="10" t="s">
        <v>94</v>
      </c>
      <c r="T13" s="17">
        <f t="shared" si="0"/>
        <v>157.068062827225</v>
      </c>
      <c r="U13" s="10" t="s">
        <v>76</v>
      </c>
      <c r="V13" s="10" t="s">
        <v>95</v>
      </c>
      <c r="W13" s="10" t="s">
        <v>77</v>
      </c>
      <c r="X13" s="10"/>
      <c r="Y13" s="10">
        <v>4400</v>
      </c>
      <c r="Z13" s="22" t="s">
        <v>81</v>
      </c>
    </row>
    <row r="14" ht="71" customHeight="1" spans="1:26">
      <c r="A14" s="9" t="s">
        <v>98</v>
      </c>
      <c r="B14" s="10" t="str">
        <f>_xlfn.DISPIMG("ID_1D2D4CC775B142C488FF4A8AB57725CA",1)</f>
        <v>=DISPIMG("ID_1D2D4CC775B142C488FF4A8AB57725CA",1)</v>
      </c>
      <c r="C14" s="10" t="s">
        <v>29</v>
      </c>
      <c r="D14" s="10">
        <v>180</v>
      </c>
      <c r="E14" s="10">
        <v>33</v>
      </c>
      <c r="F14" s="10"/>
      <c r="G14" s="10" t="s">
        <v>44</v>
      </c>
      <c r="H14" s="10" t="s">
        <v>32</v>
      </c>
      <c r="I14" s="10" t="s">
        <v>67</v>
      </c>
      <c r="J14" s="10">
        <v>3</v>
      </c>
      <c r="K14" s="10">
        <v>7.5</v>
      </c>
      <c r="L14" s="10">
        <v>175</v>
      </c>
      <c r="M14" s="10">
        <v>250</v>
      </c>
      <c r="N14" s="10">
        <v>24</v>
      </c>
      <c r="O14" s="10">
        <v>4</v>
      </c>
      <c r="P14" s="10">
        <v>12</v>
      </c>
      <c r="Q14" s="10">
        <v>0.6</v>
      </c>
      <c r="R14" s="10" t="s">
        <v>74</v>
      </c>
      <c r="S14" s="10" t="s">
        <v>99</v>
      </c>
      <c r="T14" s="17">
        <v>96</v>
      </c>
      <c r="U14" s="10" t="s">
        <v>87</v>
      </c>
      <c r="V14" s="10" t="s">
        <v>100</v>
      </c>
      <c r="W14" s="10" t="s">
        <v>101</v>
      </c>
      <c r="X14" s="10"/>
      <c r="Y14" s="10">
        <v>1540</v>
      </c>
      <c r="Z14" s="22" t="s">
        <v>81</v>
      </c>
    </row>
    <row r="15" ht="71" customHeight="1" spans="1:26">
      <c r="A15" s="9" t="s">
        <v>102</v>
      </c>
      <c r="B15" s="10" t="str">
        <f>_xlfn.DISPIMG("ID_BFABFDE8E2D9493D95A38C789BA955CB",1)</f>
        <v>=DISPIMG("ID_BFABFDE8E2D9493D95A38C789BA955CB",1)</v>
      </c>
      <c r="C15" s="10" t="s">
        <v>29</v>
      </c>
      <c r="D15" s="10">
        <v>180</v>
      </c>
      <c r="E15" s="10">
        <v>33</v>
      </c>
      <c r="F15" s="10"/>
      <c r="G15" s="10" t="s">
        <v>44</v>
      </c>
      <c r="H15" s="10" t="s">
        <v>32</v>
      </c>
      <c r="I15" s="10" t="s">
        <v>67</v>
      </c>
      <c r="J15" s="10">
        <v>3</v>
      </c>
      <c r="K15" s="10">
        <v>9.5</v>
      </c>
      <c r="L15" s="10">
        <v>360</v>
      </c>
      <c r="M15" s="10">
        <v>510</v>
      </c>
      <c r="N15" s="10">
        <v>24</v>
      </c>
      <c r="O15" s="10">
        <v>7</v>
      </c>
      <c r="P15" s="10">
        <v>30</v>
      </c>
      <c r="Q15" s="10">
        <v>1.1</v>
      </c>
      <c r="R15" s="10" t="s">
        <v>74</v>
      </c>
      <c r="S15" s="10" t="s">
        <v>99</v>
      </c>
      <c r="T15" s="17">
        <v>168</v>
      </c>
      <c r="U15" s="10" t="s">
        <v>87</v>
      </c>
      <c r="V15" s="10" t="s">
        <v>100</v>
      </c>
      <c r="W15" s="10" t="s">
        <v>101</v>
      </c>
      <c r="X15" s="10"/>
      <c r="Y15" s="10">
        <v>1540</v>
      </c>
      <c r="Z15" s="22" t="s">
        <v>81</v>
      </c>
    </row>
    <row r="16" ht="71" customHeight="1" spans="1:26">
      <c r="A16" s="11" t="s">
        <v>103</v>
      </c>
      <c r="B16" s="10" t="str">
        <f>_xlfn.DISPIMG("ID_E213B827BCEC416D98A6A34C3C4FAD90",1)</f>
        <v>=DISPIMG("ID_E213B827BCEC416D98A6A34C3C4FAD90",1)</v>
      </c>
      <c r="C16" s="10" t="s">
        <v>29</v>
      </c>
      <c r="D16" s="10">
        <v>120</v>
      </c>
      <c r="E16" s="10">
        <v>52.7</v>
      </c>
      <c r="F16" s="10"/>
      <c r="G16" s="10" t="s">
        <v>31</v>
      </c>
      <c r="H16" s="10" t="s">
        <v>32</v>
      </c>
      <c r="I16" s="10" t="s">
        <v>104</v>
      </c>
      <c r="J16" s="10">
        <v>25</v>
      </c>
      <c r="K16" s="10">
        <v>90</v>
      </c>
      <c r="L16" s="10">
        <v>100</v>
      </c>
      <c r="M16" s="10">
        <v>170</v>
      </c>
      <c r="N16" s="10">
        <v>48</v>
      </c>
      <c r="O16" s="10">
        <v>6.6</v>
      </c>
      <c r="P16" s="10">
        <v>35</v>
      </c>
      <c r="Q16" s="10">
        <v>1.1</v>
      </c>
      <c r="R16" s="10" t="s">
        <v>74</v>
      </c>
      <c r="S16" s="10" t="s">
        <v>99</v>
      </c>
      <c r="T16" s="17">
        <v>316</v>
      </c>
      <c r="U16" s="10" t="s">
        <v>105</v>
      </c>
      <c r="V16" s="10" t="s">
        <v>100</v>
      </c>
      <c r="W16" s="10" t="s">
        <v>106</v>
      </c>
      <c r="X16" s="10"/>
      <c r="Y16" s="10">
        <v>1400</v>
      </c>
      <c r="Z16" s="22" t="s">
        <v>107</v>
      </c>
    </row>
    <row r="17" ht="71" customHeight="1" spans="1:26">
      <c r="A17" s="11" t="s">
        <v>108</v>
      </c>
      <c r="B17" s="10" t="str">
        <f>_xlfn.DISPIMG("ID_2D7016273B1C43DD8E5B1A066007CAAF",1)</f>
        <v>=DISPIMG("ID_2D7016273B1C43DD8E5B1A066007CAAF",1)</v>
      </c>
      <c r="C17" s="10" t="s">
        <v>29</v>
      </c>
      <c r="D17" s="10">
        <v>120</v>
      </c>
      <c r="E17" s="10">
        <v>52.7</v>
      </c>
      <c r="F17" s="10"/>
      <c r="G17" s="10" t="s">
        <v>31</v>
      </c>
      <c r="H17" s="10" t="s">
        <v>32</v>
      </c>
      <c r="I17" s="10" t="s">
        <v>104</v>
      </c>
      <c r="J17" s="10">
        <v>20</v>
      </c>
      <c r="K17" s="10">
        <v>50</v>
      </c>
      <c r="L17" s="10">
        <v>150</v>
      </c>
      <c r="M17" s="10">
        <v>190</v>
      </c>
      <c r="N17" s="10">
        <v>24</v>
      </c>
      <c r="O17" s="10">
        <v>16</v>
      </c>
      <c r="P17" s="10">
        <v>40</v>
      </c>
      <c r="Q17" s="10">
        <v>1.6</v>
      </c>
      <c r="R17" s="10" t="s">
        <v>74</v>
      </c>
      <c r="S17" s="10" t="s">
        <v>99</v>
      </c>
      <c r="T17" s="17">
        <v>316</v>
      </c>
      <c r="U17" s="10" t="s">
        <v>105</v>
      </c>
      <c r="V17" s="10" t="s">
        <v>100</v>
      </c>
      <c r="W17" s="10" t="s">
        <v>101</v>
      </c>
      <c r="X17" s="10"/>
      <c r="Y17" s="10">
        <v>1400</v>
      </c>
      <c r="Z17" s="22" t="s">
        <v>107</v>
      </c>
    </row>
    <row r="18" ht="71" customHeight="1" spans="1:26">
      <c r="A18" s="9" t="s">
        <v>109</v>
      </c>
      <c r="B18" s="10" t="str">
        <f>_xlfn.DISPIMG("ID_944555C36075417BA2D21E86198B824B",1)</f>
        <v>=DISPIMG("ID_944555C36075417BA2D21E86198B824B",1)</v>
      </c>
      <c r="C18" s="10" t="s">
        <v>90</v>
      </c>
      <c r="D18" s="10">
        <v>132</v>
      </c>
      <c r="E18" s="10">
        <v>149</v>
      </c>
      <c r="F18" s="10" t="s">
        <v>110</v>
      </c>
      <c r="G18" s="10" t="s">
        <v>31</v>
      </c>
      <c r="H18" s="10" t="s">
        <v>111</v>
      </c>
      <c r="I18" s="10" t="s">
        <v>112</v>
      </c>
      <c r="J18" s="10">
        <v>8.1</v>
      </c>
      <c r="K18" s="10">
        <v>18</v>
      </c>
      <c r="L18" s="10">
        <v>500</v>
      </c>
      <c r="M18" s="10">
        <v>700</v>
      </c>
      <c r="N18" s="10" t="s">
        <v>113</v>
      </c>
      <c r="O18" s="10">
        <v>12</v>
      </c>
      <c r="P18" s="10" t="s">
        <v>114</v>
      </c>
      <c r="Q18" s="10" t="s">
        <v>115</v>
      </c>
      <c r="R18" s="10" t="s">
        <v>116</v>
      </c>
      <c r="S18" s="10">
        <v>512</v>
      </c>
      <c r="T18" s="17">
        <f t="shared" si="0"/>
        <v>424.083769633508</v>
      </c>
      <c r="U18" s="10" t="s">
        <v>117</v>
      </c>
      <c r="V18" s="10" t="s">
        <v>118</v>
      </c>
      <c r="W18" s="10" t="s">
        <v>119</v>
      </c>
      <c r="X18" s="10" t="s">
        <v>120</v>
      </c>
      <c r="Y18" s="10">
        <v>3750</v>
      </c>
      <c r="Z18" s="22" t="s">
        <v>121</v>
      </c>
    </row>
    <row r="19" ht="71" customHeight="1" spans="1:26">
      <c r="A19" s="12" t="s">
        <v>122</v>
      </c>
      <c r="B19" s="13" t="str">
        <f>_xlfn.DISPIMG("ID_9A900069242248E0A38F1EB55819103A",1)</f>
        <v>=DISPIMG("ID_9A900069242248E0A38F1EB55819103A",1)</v>
      </c>
      <c r="C19" s="13" t="s">
        <v>90</v>
      </c>
      <c r="D19" s="13" t="s">
        <v>123</v>
      </c>
      <c r="E19" s="13">
        <v>195.5</v>
      </c>
      <c r="F19" s="13"/>
      <c r="G19" s="13" t="s">
        <v>31</v>
      </c>
      <c r="H19" s="13" t="s">
        <v>32</v>
      </c>
      <c r="I19" s="13" t="s">
        <v>67</v>
      </c>
      <c r="J19" s="13">
        <v>5</v>
      </c>
      <c r="K19" s="13">
        <v>10</v>
      </c>
      <c r="L19" s="13" t="s">
        <v>124</v>
      </c>
      <c r="M19" s="13">
        <v>300</v>
      </c>
      <c r="N19" s="13">
        <v>48</v>
      </c>
      <c r="O19" s="13">
        <v>6.35</v>
      </c>
      <c r="P19" s="13">
        <v>12.7</v>
      </c>
      <c r="Q19" s="13"/>
      <c r="R19" s="13" t="s">
        <v>116</v>
      </c>
      <c r="S19" s="13" t="s">
        <v>125</v>
      </c>
      <c r="T19" s="18">
        <v>104</v>
      </c>
      <c r="U19" s="13"/>
      <c r="V19" s="13" t="s">
        <v>126</v>
      </c>
      <c r="W19" s="13" t="s">
        <v>127</v>
      </c>
      <c r="X19" s="13"/>
      <c r="Y19" s="13">
        <v>4900</v>
      </c>
      <c r="Z19" s="23" t="s">
        <v>128</v>
      </c>
    </row>
  </sheetData>
  <sheetProtection formatCells="0" formatColumns="0" formatRows="0" insertRows="0" insertColumns="0" insertHyperlinks="0" deleteColumns="0" deleteRows="0" sort="0" autoFilter="0" pivotTables="0"/>
  <autoFilter xmlns:etc="http://www.wps.cn/officeDocument/2017/etCustomData" ref="A3:Y1048572" etc:filterBottomFollowUsedRange="0">
    <extLst/>
  </autoFilter>
  <mergeCells count="2">
    <mergeCell ref="A1:Z1"/>
    <mergeCell ref="A2:Z2"/>
  </mergeCells>
  <pageMargins left="0.7" right="0.7" top="0.75" bottom="0.75" header="0.3" footer="0.3"/>
  <pageSetup paperSize="9" orientation="portrait"/>
  <headerFooter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�� ���{@b�_ hg�pg 
</file>

<file path=customXml/item2.xml>�� 
</file>

<file path=customXml/item3.xml>�� 
</file>

<file path=customXml/itemProps1.xml><?xml version="1.0" encoding="utf-8"?>
<ds:datastoreItem xmlns:ds="http://schemas.openxmlformats.org/officeDocument/2006/customXml" ds:itemID="{06A0048C-2381-489B-AA07-9611017176EA}">
  <ds:schemaRefs/>
</ds:datastoreItem>
</file>

<file path=customXml/itemProps2.xml><?xml version="1.0" encoding="utf-8"?>
<ds:datastoreItem xmlns:ds="http://schemas.openxmlformats.org/officeDocument/2006/customXml" ds:itemID="{06C82605-B75B-4693-9329-32AAD527C692}">
  <ds:schemaRefs/>
</ds:datastoreItem>
</file>

<file path=customXml/itemProps3.xml><?xml version="1.0" encoding="utf-8"?>
<ds:datastoreItem xmlns:ds="http://schemas.openxmlformats.org/officeDocument/2006/customXml" ds:itemID="{224D003E-15C9-4FFE-AB16-9E66474EAE4E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WPS Office WWO_wpscloud_20241121174544-e990c85573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spec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DingTalk</dc:creator>
  <cp:lastModifiedBy>应在伦</cp:lastModifiedBy>
  <dcterms:created xsi:type="dcterms:W3CDTF">2006-09-17T16:00:00Z</dcterms:created>
  <dcterms:modified xsi:type="dcterms:W3CDTF">2024-11-29T03:59:31Z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328D5C90EDC244F78F249B605C61DCE1_13</vt:lpwstr>
  </property>
  <property fmtid="{D5CDD505-2E9C-101B-9397-08002B2CF9AE}" pid="3" name="KSOProductBuildVer">
    <vt:lpwstr>2052-12.1.0.18912</vt:lpwstr>
  </property>
</Properties>
</file>